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095" windowHeight="7290" activeTab="0"/>
  </bookViews>
  <sheets>
    <sheet name="Общий" sheetId="1" r:id="rId1"/>
  </sheets>
  <definedNames>
    <definedName name="_xlnm.Print_Titles" localSheetId="0">'Общий'!$3:$5</definedName>
  </definedNames>
  <calcPr fullCalcOnLoad="1"/>
</workbook>
</file>

<file path=xl/sharedStrings.xml><?xml version="1.0" encoding="utf-8"?>
<sst xmlns="http://schemas.openxmlformats.org/spreadsheetml/2006/main" count="118" uniqueCount="113">
  <si>
    <t>Информация о результатах</t>
  </si>
  <si>
    <t>Показатели</t>
  </si>
  <si>
    <t>Коэффициент достижения индикативного показателя</t>
  </si>
  <si>
    <t>Использование бюджетных средств, руб.</t>
  </si>
  <si>
    <t>Коэффициент использования бюджетных средств</t>
  </si>
  <si>
    <t>Эффективность использования бюджетных средств</t>
  </si>
  <si>
    <t>отклонение</t>
  </si>
  <si>
    <t>4 = 3 - 2</t>
  </si>
  <si>
    <t>5 = 3 / 2</t>
  </si>
  <si>
    <t>8 = 7 / 6</t>
  </si>
  <si>
    <t>9 = 5 / 8</t>
  </si>
  <si>
    <t>1) площадь территории района, подлежащая санитарной очистке, тыс. кв. м</t>
  </si>
  <si>
    <t>2) протяженность улично-дорожной сети, подлежащая содержанию, тыс. км</t>
  </si>
  <si>
    <t>3) площадь газонов, цветников на территории района, подлежащих содержанию и благоустройству, тыс. кв. м</t>
  </si>
  <si>
    <t>1) количество вопросов местного значения, решаемых органами местного самоуправления района, единиц</t>
  </si>
  <si>
    <t>2) количество обращений граждан на личный прием Главы Калининского района, единиц</t>
  </si>
  <si>
    <t>3) количество обращений граждан на личный прием заместителей Главы Калининского района, единиц</t>
  </si>
  <si>
    <t>4) количество вопросов, поставленных в устных и письменных обращениях граждан, единиц</t>
  </si>
  <si>
    <t>5) количество проектов правовых актов, единиц</t>
  </si>
  <si>
    <t>1) количество муниципальных служащих, направленных на обучение, человек</t>
  </si>
  <si>
    <t>2) количество муниципальных служащих, прошедших диспансеризацию, человек</t>
  </si>
  <si>
    <t>2) количество мероприятий, проведенных Администрацией района с участием органов ТОС района, единиц</t>
  </si>
  <si>
    <t xml:space="preserve">6) восстановление покрытий межквартальных проездов, въездов, тротуаров, кв.м </t>
  </si>
  <si>
    <t>8) выполнение работ по сносу аварийных и сухих зеленых насаждений, санитарной и омолаживающей обрезке, удалению поросли на территории Калининского района города Челябинска, тонн растительных остатков</t>
  </si>
  <si>
    <t>1) количество изготовленной наглядной агитации по обеспечению первичных мер пожарной безопасности (листовок, плакатов), единиц</t>
  </si>
  <si>
    <t>2. Обеспечение первичных мер пожарной безопасности</t>
  </si>
  <si>
    <t>3. Приобретение мешков для сбора мусора</t>
  </si>
  <si>
    <t>1) Количество приобретенных мешков для сбора мусора, штук</t>
  </si>
  <si>
    <t>1. Организация благоустройства и озеленения территории района:</t>
  </si>
  <si>
    <t>1) количество мероприятий, организуемых и проводимых в Калининском районе города Челябинска, единиц</t>
  </si>
  <si>
    <t>5. Развитие муниципальной службы района</t>
  </si>
  <si>
    <t>6. Обеспечение деятельности ТОС района</t>
  </si>
  <si>
    <t>7. Создание условий для деятельности добровольных формирований населения по охране общественного порядка на территории района</t>
  </si>
  <si>
    <t>8. Организация и проведение культурно массовых мероприятий для досуга и развлечения различных групп населения района</t>
  </si>
  <si>
    <t> 9. Привлечение населения района к регулярным занятиям физической культурой и спортом</t>
  </si>
  <si>
    <t>10. Организация и проведение мероприятий по работе с детьми и молодежью</t>
  </si>
  <si>
    <t>11. Организация и проведение мероприятий по патриотическому воспитанию молодых граждан</t>
  </si>
  <si>
    <t>1) количество ТОС в районе, единиц</t>
  </si>
  <si>
    <t>2) количество изготовленных нарукавных повязок для деятельности добровольных формирований населения по охране  общественного порядка на территории района, единиц</t>
  </si>
  <si>
    <t>2) количество жителей района, участвующих в мероприятиях, организуемых и проводимых в Калининском районе города Челябинска, человек</t>
  </si>
  <si>
    <t>2) количество детей и молодежи, участвующих в мероприятиях, организуемых и проводимых в Калининском районе города Челябинска, человек</t>
  </si>
  <si>
    <t>1 ) количество изготовленных бланков удостоверений для деятельности добровольных формирований населения по охране общественного порядка на территории района, единиц</t>
  </si>
  <si>
    <t xml:space="preserve">4) благоустройство территории сквера по ул. Кирова, расположенного между д. № 62 и д. № 44                       по  ул. Кирова, кв.м бетонных плитных тротуаров </t>
  </si>
  <si>
    <t>4. Осуществление исполнительно-распорядительных функций органов местного самоуправления:</t>
  </si>
  <si>
    <t>Создание комфортных условий для проживания жителей Калининского района города Челябинска на 2016-2018 годы</t>
  </si>
  <si>
    <t>Повышение эффективности деятельности местного самоуправления Калининского района города Челябинска на 2016-2018 годы</t>
  </si>
  <si>
    <t>Организация досуга и проведение культурно-массовых мероприятий для жителей Калининского района на 2016-2018 годы</t>
  </si>
  <si>
    <t>Молодежная политика и патриотическое воспитание молодых граждан Калининского района города Челябинска на 2016-2018 годы</t>
  </si>
  <si>
    <t xml:space="preserve">Организация и проведение мероприятий по физической культуре и массового спорта на территории Калининского района города Челябинска на 2016-2018 </t>
  </si>
  <si>
    <r>
      <t>Доля расходов на 1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1</t>
    </r>
    <r>
      <rPr>
        <b/>
        <i/>
        <sz val="11"/>
        <rFont val="Times New Roman"/>
        <family val="1"/>
      </rPr>
      <t>)</t>
    </r>
  </si>
  <si>
    <r>
      <t>Доля расходов на 5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5</t>
    </r>
    <r>
      <rPr>
        <b/>
        <i/>
        <sz val="11"/>
        <rFont val="Times New Roman"/>
        <family val="1"/>
      </rPr>
      <t>)</t>
    </r>
  </si>
  <si>
    <r>
      <t>Доля расходов на 7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7</t>
    </r>
    <r>
      <rPr>
        <b/>
        <i/>
        <sz val="11"/>
        <rFont val="Times New Roman"/>
        <family val="1"/>
      </rPr>
      <t>)</t>
    </r>
  </si>
  <si>
    <r>
      <t>Доля расходов на 9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9</t>
    </r>
    <r>
      <rPr>
        <b/>
        <i/>
        <sz val="11"/>
        <rFont val="Times New Roman"/>
        <family val="1"/>
      </rPr>
      <t>)</t>
    </r>
  </si>
  <si>
    <r>
      <t>Доля расходов на 10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10</t>
    </r>
    <r>
      <rPr>
        <b/>
        <i/>
        <sz val="11"/>
        <rFont val="Times New Roman"/>
        <family val="1"/>
      </rPr>
      <t>)</t>
    </r>
  </si>
  <si>
    <r>
      <t>Доля расходов на 11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11</t>
    </r>
    <r>
      <rPr>
        <b/>
        <i/>
        <sz val="11"/>
        <rFont val="Times New Roman"/>
        <family val="1"/>
      </rPr>
      <t>)</t>
    </r>
  </si>
  <si>
    <r>
      <t>Доля расходов на 4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4</t>
    </r>
    <r>
      <rPr>
        <b/>
        <i/>
        <sz val="11"/>
        <rFont val="Times New Roman"/>
        <family val="1"/>
      </rPr>
      <t>)</t>
    </r>
  </si>
  <si>
    <t>Оценка эффективности реализации муниципальных программ (Омп)</t>
  </si>
  <si>
    <r>
      <t>Оценка достижения плановых показателей по 1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</si>
  <si>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1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) </t>
    </r>
  </si>
  <si>
    <t>план (Пi)</t>
  </si>
  <si>
    <t>факт (Фi)</t>
  </si>
  <si>
    <t>план (Пj)</t>
  </si>
  <si>
    <t>факт (Фj)</t>
  </si>
  <si>
    <r>
      <t>Оценка  эффективности использования средств бюджета по 1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>)</t>
    </r>
  </si>
  <si>
    <t>7) осуществление контроля и надзора при выполнении работ по благоустройству территории Калининского района в 2016 году:  восстановление покрытий межквартальных проездов, въездов, тротуаров; сквера</t>
  </si>
  <si>
    <t>5) размещение малых архитектурных форм (установка комплектов малых архитектурных форм для устройства детских игровых площадок во дворах многоквартирных жилых домов), комплектов</t>
  </si>
  <si>
    <r>
      <t>Оценка достижения плановых показателей по 2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</si>
  <si>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2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) </t>
    </r>
  </si>
  <si>
    <r>
      <t>Оценка достижения плановых показателей по 4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</si>
  <si>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4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</si>
  <si>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4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</si>
  <si>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5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5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</si>
  <si>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5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5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</si>
  <si>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5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5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</si>
  <si>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6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6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</si>
  <si>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6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6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</si>
  <si>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6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6</t>
    </r>
    <r>
      <rPr>
        <b/>
        <i/>
        <sz val="11"/>
        <rFont val="Times New Roman"/>
        <family val="1"/>
      </rPr>
      <t>)</t>
    </r>
  </si>
  <si>
    <r>
      <t>Доля расходов на 6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6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</si>
  <si>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7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7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</si>
  <si>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7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7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</si>
  <si>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7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7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</si>
  <si>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8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8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</si>
  <si>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8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8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</si>
  <si>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8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8</t>
    </r>
    <r>
      <rPr>
        <b/>
        <i/>
        <sz val="11"/>
        <rFont val="Times New Roman"/>
        <family val="1"/>
      </rPr>
      <t>)</t>
    </r>
  </si>
  <si>
    <r>
      <t>Доля расходов на 8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8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</si>
  <si>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9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9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</si>
  <si>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9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9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</si>
  <si>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9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9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</si>
  <si>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10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10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</si>
  <si>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10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10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</si>
  <si>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10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10</t>
    </r>
    <r>
      <rPr>
        <b/>
        <i/>
        <sz val="11"/>
        <rFont val="Times New Roman"/>
        <family val="1"/>
      </rPr>
      <t>)</t>
    </r>
  </si>
  <si>
    <r>
      <t>Оценка достижения плановых показателей по 11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11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</si>
  <si>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11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11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</si>
  <si>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11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11</t>
    </r>
    <r>
      <rPr>
        <b/>
        <i/>
        <sz val="11"/>
        <rFont val="Times New Roman"/>
        <family val="1"/>
      </rPr>
      <t>)</t>
    </r>
  </si>
  <si>
    <r>
      <t>Оценка  эффективности использования средств бюджета по 2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>)</t>
    </r>
  </si>
  <si>
    <r>
      <t>Доля расходов на 2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2</t>
    </r>
    <r>
      <rPr>
        <b/>
        <i/>
        <sz val="11"/>
        <rFont val="Times New Roman"/>
        <family val="1"/>
      </rPr>
      <t>)</t>
    </r>
  </si>
  <si>
    <t xml:space="preserve"> </t>
  </si>
  <si>
    <r>
      <t>Оценка достижения плановых показателей по 3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</si>
  <si>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3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</si>
  <si>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3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>)</t>
    </r>
  </si>
  <si>
    <r>
      <t>Доля расходов на 3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3</t>
    </r>
    <r>
      <rPr>
        <b/>
        <i/>
        <sz val="11"/>
        <rFont val="Times New Roman"/>
        <family val="1"/>
      </rPr>
      <t>)</t>
    </r>
  </si>
  <si>
    <t xml:space="preserve">Всего по муниципальным программам </t>
  </si>
  <si>
    <t>оценки эффективности реализации муниципальных программ в  2017 году в Калининском районе города Челябинска</t>
  </si>
  <si>
    <t xml:space="preserve">Повышение энергетической эффективности на объектах, используемых органами местного самоуправления Калининского района города Челябинска для реализации полномочий по решению вопросов местного значения на 2017-2019 годы </t>
  </si>
  <si>
    <t>12. Мероприятия по энергосбережению и повышению энергетической эффективности</t>
  </si>
  <si>
    <t>1) количество используемых работающих приборов ТЭР и воды, шт.</t>
  </si>
  <si>
    <t>2) количество проведенных энергосберегающих мероприятий, ед.</t>
  </si>
  <si>
    <t>3) количество используемых диодных светильников</t>
  </si>
  <si>
    <t>Достижение индикативных показателей за 2017 год</t>
  </si>
  <si>
    <r>
      <t>Оценка достижения плановых показателей по 12 мероприятию расходования средств бюджета (ДИП</t>
    </r>
    <r>
      <rPr>
        <b/>
        <i/>
        <vertAlign val="subscript"/>
        <sz val="11"/>
        <rFont val="Times New Roman"/>
        <family val="1"/>
      </rPr>
      <t>12</t>
    </r>
    <r>
      <rPr>
        <b/>
        <i/>
        <sz val="11"/>
        <rFont val="Times New Roman"/>
        <family val="1"/>
      </rPr>
      <t xml:space="preserve">) </t>
    </r>
  </si>
  <si>
    <r>
      <t>Оценка полноты использования средств бюджета по 12 мероприятию расходования средств бюджета (ПИБС</t>
    </r>
    <r>
      <rPr>
        <b/>
        <i/>
        <vertAlign val="subscript"/>
        <sz val="11"/>
        <rFont val="Times New Roman"/>
        <family val="1"/>
      </rPr>
      <t>12</t>
    </r>
    <r>
      <rPr>
        <b/>
        <i/>
        <sz val="11"/>
        <rFont val="Times New Roman"/>
        <family val="1"/>
      </rPr>
      <t xml:space="preserve">) </t>
    </r>
  </si>
  <si>
    <r>
      <t>Оценка  эффективности использования средств бюджета по 12 мероприятию расходования средств бюджета (О</t>
    </r>
    <r>
      <rPr>
        <b/>
        <i/>
        <vertAlign val="subscript"/>
        <sz val="11"/>
        <rFont val="Times New Roman"/>
        <family val="1"/>
      </rPr>
      <t>12</t>
    </r>
    <r>
      <rPr>
        <b/>
        <i/>
        <sz val="11"/>
        <rFont val="Times New Roman"/>
        <family val="1"/>
      </rPr>
      <t>)</t>
    </r>
  </si>
  <si>
    <r>
      <t>Доля расходов на 12 мероприятие расходования средств бюджета в общем объеме расходов по программам (Д</t>
    </r>
    <r>
      <rPr>
        <b/>
        <i/>
        <sz val="8"/>
        <rFont val="Times New Roman"/>
        <family val="1"/>
      </rPr>
      <t>12</t>
    </r>
    <r>
      <rPr>
        <b/>
        <i/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</si>
</sst>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i/>
      <sz val="8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b/>
      <i/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73" fontId="7" fillId="0" borderId="10" xfId="55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7" fillId="0" borderId="10" xfId="5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73" fontId="7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12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12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173" fontId="2" fillId="0" borderId="1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wrapText="1"/>
    </xf>
    <xf numFmtId="0" fontId="10" fillId="32" borderId="15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/>
    </xf>
    <xf numFmtId="0" fontId="13" fillId="34" borderId="10" xfId="0" applyFont="1" applyFill="1" applyBorder="1" applyAlignment="1">
      <alignment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" fillId="34" borderId="10" xfId="0" applyFont="1" applyFill="1" applyBorder="1" applyAlignment="1">
      <alignment horizontal="left" wrapText="1"/>
    </xf>
    <xf numFmtId="173" fontId="0" fillId="0" borderId="16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173" fontId="0" fillId="0" borderId="16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BreakPreview" zoomScale="78" zoomScaleNormal="80" zoomScaleSheetLayoutView="78" zoomScalePageLayoutView="0" workbookViewId="0" topLeftCell="A88">
      <selection activeCell="A113" sqref="A113"/>
    </sheetView>
  </sheetViews>
  <sheetFormatPr defaultColWidth="9.00390625" defaultRowHeight="12.75"/>
  <cols>
    <col min="1" max="1" width="44.875" style="1" customWidth="1"/>
    <col min="2" max="2" width="9.625" style="1" customWidth="1"/>
    <col min="3" max="3" width="9.75390625" style="1" customWidth="1"/>
    <col min="4" max="4" width="11.375" style="1" customWidth="1"/>
    <col min="5" max="5" width="14.25390625" style="1" customWidth="1"/>
    <col min="6" max="6" width="14.125" style="2" customWidth="1"/>
    <col min="7" max="7" width="14.75390625" style="2" customWidth="1"/>
    <col min="8" max="8" width="13.875" style="1" customWidth="1"/>
    <col min="9" max="9" width="14.875" style="1" customWidth="1"/>
    <col min="10" max="16384" width="9.125" style="1" customWidth="1"/>
  </cols>
  <sheetData>
    <row r="1" spans="1:9" s="4" customFormat="1" ht="16.5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s="4" customFormat="1" ht="16.5">
      <c r="A2" s="123" t="s">
        <v>102</v>
      </c>
      <c r="B2" s="123"/>
      <c r="C2" s="123"/>
      <c r="D2" s="123"/>
      <c r="E2" s="123"/>
      <c r="F2" s="123"/>
      <c r="G2" s="123"/>
      <c r="H2" s="123"/>
      <c r="I2" s="123"/>
    </row>
    <row r="3" spans="1:9" ht="49.5" customHeight="1">
      <c r="A3" s="124" t="s">
        <v>1</v>
      </c>
      <c r="B3" s="124" t="s">
        <v>108</v>
      </c>
      <c r="C3" s="124"/>
      <c r="D3" s="124"/>
      <c r="E3" s="125" t="s">
        <v>2</v>
      </c>
      <c r="F3" s="124" t="s">
        <v>3</v>
      </c>
      <c r="G3" s="124"/>
      <c r="H3" s="124" t="s">
        <v>4</v>
      </c>
      <c r="I3" s="124" t="s">
        <v>5</v>
      </c>
    </row>
    <row r="4" spans="1:9" ht="21.75" customHeight="1">
      <c r="A4" s="124"/>
      <c r="B4" s="5" t="s">
        <v>61</v>
      </c>
      <c r="C4" s="5" t="s">
        <v>62</v>
      </c>
      <c r="D4" s="5" t="s">
        <v>6</v>
      </c>
      <c r="E4" s="125"/>
      <c r="F4" s="5" t="s">
        <v>59</v>
      </c>
      <c r="G4" s="5" t="s">
        <v>60</v>
      </c>
      <c r="H4" s="124"/>
      <c r="I4" s="124"/>
    </row>
    <row r="5" spans="1:9" ht="15">
      <c r="A5" s="6">
        <v>1</v>
      </c>
      <c r="B5" s="6">
        <v>2</v>
      </c>
      <c r="C5" s="6">
        <v>3</v>
      </c>
      <c r="D5" s="6" t="s">
        <v>7</v>
      </c>
      <c r="E5" s="7" t="s">
        <v>8</v>
      </c>
      <c r="F5" s="6">
        <v>6</v>
      </c>
      <c r="G5" s="6">
        <v>7</v>
      </c>
      <c r="H5" s="6" t="s">
        <v>9</v>
      </c>
      <c r="I5" s="6" t="s">
        <v>10</v>
      </c>
    </row>
    <row r="6" spans="1:9" ht="15">
      <c r="A6" s="84" t="s">
        <v>44</v>
      </c>
      <c r="B6" s="85"/>
      <c r="C6" s="85"/>
      <c r="D6" s="85"/>
      <c r="E6" s="85"/>
      <c r="F6" s="85"/>
      <c r="G6" s="85"/>
      <c r="H6" s="85"/>
      <c r="I6" s="86"/>
    </row>
    <row r="7" spans="1:9" ht="20.25" customHeight="1">
      <c r="A7" s="77" t="s">
        <v>28</v>
      </c>
      <c r="B7" s="118"/>
      <c r="C7" s="118"/>
      <c r="D7" s="118"/>
      <c r="E7" s="118"/>
      <c r="F7" s="118"/>
      <c r="G7" s="118"/>
      <c r="H7" s="118"/>
      <c r="I7" s="118"/>
    </row>
    <row r="8" spans="1:9" ht="26.25">
      <c r="A8" s="8" t="s">
        <v>11</v>
      </c>
      <c r="B8" s="38">
        <v>2076.343</v>
      </c>
      <c r="C8" s="38">
        <v>1333.4</v>
      </c>
      <c r="D8" s="39">
        <f aca="true" t="shared" si="0" ref="D8:D13">C8-B8</f>
        <v>-742.9429999999998</v>
      </c>
      <c r="E8" s="10">
        <f>C8/B8</f>
        <v>0.6421867677931826</v>
      </c>
      <c r="F8" s="108">
        <v>32655740.12</v>
      </c>
      <c r="G8" s="108">
        <v>24324970.92</v>
      </c>
      <c r="H8" s="75">
        <f>G8/F8</f>
        <v>0.7448911226820482</v>
      </c>
      <c r="I8" s="75">
        <f>E16/H8</f>
        <v>1.430011300202144</v>
      </c>
    </row>
    <row r="9" spans="1:9" ht="25.5">
      <c r="A9" s="29" t="s">
        <v>12</v>
      </c>
      <c r="B9" s="58">
        <v>1.532</v>
      </c>
      <c r="C9" s="58">
        <v>2.73</v>
      </c>
      <c r="D9" s="39">
        <f t="shared" si="0"/>
        <v>1.198</v>
      </c>
      <c r="E9" s="10">
        <f>C9/B9</f>
        <v>1.7819843342036552</v>
      </c>
      <c r="F9" s="109"/>
      <c r="G9" s="111"/>
      <c r="H9" s="78"/>
      <c r="I9" s="121"/>
    </row>
    <row r="10" spans="1:9" ht="30" customHeight="1">
      <c r="A10" s="8" t="s">
        <v>13</v>
      </c>
      <c r="B10" s="38">
        <v>2720.883</v>
      </c>
      <c r="C10" s="38">
        <v>2098.99</v>
      </c>
      <c r="D10" s="39">
        <f t="shared" si="0"/>
        <v>-621.893</v>
      </c>
      <c r="E10" s="10">
        <f>C10/B10</f>
        <v>0.7714370665699334</v>
      </c>
      <c r="F10" s="109"/>
      <c r="G10" s="112"/>
      <c r="H10" s="78"/>
      <c r="I10" s="121"/>
    </row>
    <row r="11" spans="1:9" ht="39">
      <c r="A11" s="8" t="s">
        <v>42</v>
      </c>
      <c r="B11" s="38">
        <v>0</v>
      </c>
      <c r="C11" s="38">
        <v>0</v>
      </c>
      <c r="D11" s="45">
        <f t="shared" si="0"/>
        <v>0</v>
      </c>
      <c r="E11" s="10">
        <v>0</v>
      </c>
      <c r="F11" s="109"/>
      <c r="G11" s="113"/>
      <c r="H11" s="119"/>
      <c r="I11" s="121"/>
    </row>
    <row r="12" spans="1:9" ht="53.25" customHeight="1">
      <c r="A12" s="29" t="s">
        <v>65</v>
      </c>
      <c r="B12" s="44">
        <v>0</v>
      </c>
      <c r="C12" s="44">
        <v>23</v>
      </c>
      <c r="D12" s="45">
        <f t="shared" si="0"/>
        <v>23</v>
      </c>
      <c r="E12" s="10">
        <v>0</v>
      </c>
      <c r="F12" s="109"/>
      <c r="G12" s="113"/>
      <c r="H12" s="119"/>
      <c r="I12" s="121"/>
    </row>
    <row r="13" spans="1:9" ht="25.5">
      <c r="A13" s="29" t="s">
        <v>22</v>
      </c>
      <c r="B13" s="44">
        <v>0</v>
      </c>
      <c r="C13" s="44">
        <v>4220</v>
      </c>
      <c r="D13" s="45">
        <f t="shared" si="0"/>
        <v>4220</v>
      </c>
      <c r="E13" s="10">
        <v>0</v>
      </c>
      <c r="F13" s="109"/>
      <c r="G13" s="113"/>
      <c r="H13" s="119"/>
      <c r="I13" s="121"/>
    </row>
    <row r="14" spans="1:9" ht="51" customHeight="1">
      <c r="A14" s="29" t="s">
        <v>64</v>
      </c>
      <c r="B14" s="44">
        <v>0</v>
      </c>
      <c r="C14" s="44">
        <v>0</v>
      </c>
      <c r="D14" s="45">
        <f>C14-B14</f>
        <v>0</v>
      </c>
      <c r="E14" s="10">
        <v>0</v>
      </c>
      <c r="F14" s="109"/>
      <c r="G14" s="113"/>
      <c r="H14" s="119"/>
      <c r="I14" s="121"/>
    </row>
    <row r="15" spans="1:9" ht="51.75" customHeight="1">
      <c r="A15" s="29" t="s">
        <v>23</v>
      </c>
      <c r="B15" s="38">
        <v>0</v>
      </c>
      <c r="C15" s="38">
        <v>1021.5</v>
      </c>
      <c r="D15" s="59">
        <f>C15-B15</f>
        <v>1021.5</v>
      </c>
      <c r="E15" s="10">
        <v>0</v>
      </c>
      <c r="F15" s="110"/>
      <c r="G15" s="114"/>
      <c r="H15" s="120"/>
      <c r="I15" s="122"/>
    </row>
    <row r="16" spans="1:9" s="56" customFormat="1" ht="33" customHeight="1">
      <c r="A16" s="70" t="s">
        <v>57</v>
      </c>
      <c r="B16" s="73"/>
      <c r="C16" s="73"/>
      <c r="D16" s="74"/>
      <c r="E16" s="12">
        <f>SUM(E8:E15)/3</f>
        <v>1.0652027228555905</v>
      </c>
      <c r="F16" s="54"/>
      <c r="G16" s="52"/>
      <c r="H16" s="53"/>
      <c r="I16" s="55"/>
    </row>
    <row r="17" spans="1:9" s="56" customFormat="1" ht="32.25" customHeight="1">
      <c r="A17" s="70" t="s">
        <v>58</v>
      </c>
      <c r="B17" s="71"/>
      <c r="C17" s="71"/>
      <c r="D17" s="72"/>
      <c r="E17" s="12"/>
      <c r="F17" s="57"/>
      <c r="G17" s="57"/>
      <c r="H17" s="12">
        <f>G8/F8</f>
        <v>0.7448911226820482</v>
      </c>
      <c r="I17" s="12"/>
    </row>
    <row r="18" spans="1:9" ht="28.5" customHeight="1">
      <c r="A18" s="68" t="s">
        <v>63</v>
      </c>
      <c r="B18" s="69"/>
      <c r="C18" s="69"/>
      <c r="D18" s="69"/>
      <c r="E18" s="12"/>
      <c r="F18" s="40"/>
      <c r="G18" s="40"/>
      <c r="H18" s="12"/>
      <c r="I18" s="12">
        <f>E16/H17</f>
        <v>1.430011300202144</v>
      </c>
    </row>
    <row r="19" spans="1:9" ht="27" customHeight="1">
      <c r="A19" s="68" t="s">
        <v>49</v>
      </c>
      <c r="B19" s="69"/>
      <c r="C19" s="69"/>
      <c r="D19" s="69"/>
      <c r="E19" s="20"/>
      <c r="F19" s="22">
        <f>F8/F104+0.001</f>
        <v>0.4653616089139714</v>
      </c>
      <c r="G19" s="22">
        <f>G8/G104</f>
        <v>0.4029634044033889</v>
      </c>
      <c r="H19" s="20"/>
      <c r="I19" s="20"/>
    </row>
    <row r="20" spans="1:9" ht="21" customHeight="1">
      <c r="A20" s="77" t="s">
        <v>25</v>
      </c>
      <c r="B20" s="77"/>
      <c r="C20" s="77"/>
      <c r="D20" s="77"/>
      <c r="E20" s="77"/>
      <c r="F20" s="77"/>
      <c r="G20" s="77"/>
      <c r="H20" s="77"/>
      <c r="I20" s="77"/>
    </row>
    <row r="21" spans="1:9" s="16" customFormat="1" ht="38.25">
      <c r="A21" s="15" t="s">
        <v>24</v>
      </c>
      <c r="B21" s="44">
        <v>1700</v>
      </c>
      <c r="C21" s="44">
        <v>0</v>
      </c>
      <c r="D21" s="45">
        <f>C21-B21</f>
        <v>-1700</v>
      </c>
      <c r="E21" s="42">
        <f>C21/B21</f>
        <v>0</v>
      </c>
      <c r="F21" s="43">
        <v>0</v>
      </c>
      <c r="G21" s="43">
        <v>0</v>
      </c>
      <c r="H21" s="43">
        <v>0</v>
      </c>
      <c r="I21" s="43">
        <v>0</v>
      </c>
    </row>
    <row r="22" spans="1:9" s="16" customFormat="1" ht="32.25" customHeight="1">
      <c r="A22" s="70" t="s">
        <v>66</v>
      </c>
      <c r="B22" s="73"/>
      <c r="C22" s="73"/>
      <c r="D22" s="74"/>
      <c r="E22" s="41">
        <f>E21</f>
        <v>0</v>
      </c>
      <c r="F22" s="41"/>
      <c r="G22" s="41"/>
      <c r="H22" s="41"/>
      <c r="I22" s="41"/>
    </row>
    <row r="23" spans="1:9" s="16" customFormat="1" ht="32.25" customHeight="1">
      <c r="A23" s="70" t="s">
        <v>67</v>
      </c>
      <c r="B23" s="71"/>
      <c r="C23" s="71"/>
      <c r="D23" s="72"/>
      <c r="E23" s="41"/>
      <c r="F23" s="41"/>
      <c r="G23" s="41"/>
      <c r="H23" s="41">
        <v>0</v>
      </c>
      <c r="I23" s="41"/>
    </row>
    <row r="24" spans="1:9" s="16" customFormat="1" ht="32.25" customHeight="1">
      <c r="A24" s="68" t="s">
        <v>94</v>
      </c>
      <c r="B24" s="69"/>
      <c r="C24" s="69"/>
      <c r="D24" s="69"/>
      <c r="E24" s="41"/>
      <c r="F24" s="41"/>
      <c r="G24" s="41"/>
      <c r="H24" s="41"/>
      <c r="I24" s="41">
        <v>0</v>
      </c>
    </row>
    <row r="25" spans="1:9" ht="35.25" customHeight="1">
      <c r="A25" s="68" t="s">
        <v>95</v>
      </c>
      <c r="B25" s="69"/>
      <c r="C25" s="69"/>
      <c r="D25" s="69"/>
      <c r="E25" s="13"/>
      <c r="F25" s="17">
        <f>F21/F104</f>
        <v>0</v>
      </c>
      <c r="G25" s="17">
        <f>G21/G104</f>
        <v>0</v>
      </c>
      <c r="H25" s="13"/>
      <c r="I25" s="13"/>
    </row>
    <row r="26" spans="1:9" ht="21.75" customHeight="1">
      <c r="A26" s="81" t="s">
        <v>26</v>
      </c>
      <c r="B26" s="81"/>
      <c r="C26" s="81"/>
      <c r="D26" s="81"/>
      <c r="E26" s="81"/>
      <c r="F26" s="81"/>
      <c r="G26" s="81"/>
      <c r="H26" s="81"/>
      <c r="I26" s="81"/>
    </row>
    <row r="27" spans="1:9" ht="26.25">
      <c r="A27" s="18" t="s">
        <v>27</v>
      </c>
      <c r="B27" s="21">
        <v>8900</v>
      </c>
      <c r="C27" s="21">
        <v>11700</v>
      </c>
      <c r="D27" s="11">
        <f>C27-B27</f>
        <v>2800</v>
      </c>
      <c r="E27" s="10">
        <f>C27/B27</f>
        <v>1.3146067415730338</v>
      </c>
      <c r="F27" s="30">
        <v>50018</v>
      </c>
      <c r="G27" s="30">
        <v>50018</v>
      </c>
      <c r="H27" s="28">
        <f>G27/F27</f>
        <v>1</v>
      </c>
      <c r="I27" s="28">
        <f>E28/H27</f>
        <v>1.3146067415730338</v>
      </c>
    </row>
    <row r="28" spans="1:9" ht="32.25" customHeight="1">
      <c r="A28" s="70" t="s">
        <v>97</v>
      </c>
      <c r="B28" s="73"/>
      <c r="C28" s="73"/>
      <c r="D28" s="74"/>
      <c r="E28" s="12">
        <f>E27</f>
        <v>1.3146067415730338</v>
      </c>
      <c r="F28" s="19"/>
      <c r="G28" s="19"/>
      <c r="H28" s="12"/>
      <c r="I28" s="12"/>
    </row>
    <row r="29" spans="1:9" ht="32.25" customHeight="1">
      <c r="A29" s="70" t="s">
        <v>98</v>
      </c>
      <c r="B29" s="71"/>
      <c r="C29" s="71"/>
      <c r="D29" s="72"/>
      <c r="E29" s="12"/>
      <c r="F29" s="19"/>
      <c r="G29" s="19"/>
      <c r="H29" s="12">
        <f>G27/F27</f>
        <v>1</v>
      </c>
      <c r="I29" s="12"/>
    </row>
    <row r="30" spans="1:9" ht="32.25" customHeight="1">
      <c r="A30" s="68" t="s">
        <v>99</v>
      </c>
      <c r="B30" s="69"/>
      <c r="C30" s="69"/>
      <c r="D30" s="69"/>
      <c r="E30" s="12" t="s">
        <v>96</v>
      </c>
      <c r="F30" s="19"/>
      <c r="G30" s="19"/>
      <c r="H30" s="12"/>
      <c r="I30" s="12">
        <f>E28/H29</f>
        <v>1.3146067415730338</v>
      </c>
    </row>
    <row r="31" spans="1:9" ht="36.75" customHeight="1">
      <c r="A31" s="68" t="s">
        <v>100</v>
      </c>
      <c r="B31" s="69"/>
      <c r="C31" s="69"/>
      <c r="D31" s="69"/>
      <c r="E31" s="20"/>
      <c r="F31" s="12">
        <f>F27/F104</f>
        <v>0.0007112513410906891</v>
      </c>
      <c r="G31" s="12">
        <f>G27/G104</f>
        <v>0.0008285898317303602</v>
      </c>
      <c r="H31" s="20"/>
      <c r="I31" s="20"/>
    </row>
    <row r="32" spans="1:9" ht="23.25" customHeight="1">
      <c r="A32" s="87" t="s">
        <v>45</v>
      </c>
      <c r="B32" s="88"/>
      <c r="C32" s="88"/>
      <c r="D32" s="88"/>
      <c r="E32" s="88"/>
      <c r="F32" s="88"/>
      <c r="G32" s="88"/>
      <c r="H32" s="88"/>
      <c r="I32" s="89"/>
    </row>
    <row r="33" spans="1:9" s="23" customFormat="1" ht="15">
      <c r="A33" s="77" t="s">
        <v>43</v>
      </c>
      <c r="B33" s="118"/>
      <c r="C33" s="118"/>
      <c r="D33" s="118"/>
      <c r="E33" s="118"/>
      <c r="F33" s="118"/>
      <c r="G33" s="118"/>
      <c r="H33" s="118"/>
      <c r="I33" s="118"/>
    </row>
    <row r="34" spans="1:9" s="4" customFormat="1" ht="38.25">
      <c r="A34" s="29" t="s">
        <v>14</v>
      </c>
      <c r="B34" s="34">
        <v>24</v>
      </c>
      <c r="C34" s="9">
        <v>24</v>
      </c>
      <c r="D34" s="11">
        <f>C34-B34</f>
        <v>0</v>
      </c>
      <c r="E34" s="10">
        <f>C34/B34</f>
        <v>1</v>
      </c>
      <c r="F34" s="108">
        <v>35031137.33</v>
      </c>
      <c r="G34" s="108">
        <v>33562535.24</v>
      </c>
      <c r="H34" s="75">
        <f>G34/F34</f>
        <v>0.9580772363693053</v>
      </c>
      <c r="I34" s="75">
        <f>E39/H34</f>
        <v>1.0680452498251471</v>
      </c>
    </row>
    <row r="35" spans="1:9" s="4" customFormat="1" ht="26.25">
      <c r="A35" s="8" t="s">
        <v>15</v>
      </c>
      <c r="B35" s="9">
        <v>30</v>
      </c>
      <c r="C35" s="9">
        <v>18</v>
      </c>
      <c r="D35" s="11">
        <f>C35-B35</f>
        <v>-12</v>
      </c>
      <c r="E35" s="10">
        <f>C35/B35</f>
        <v>0.6</v>
      </c>
      <c r="F35" s="109"/>
      <c r="G35" s="111"/>
      <c r="H35" s="78"/>
      <c r="I35" s="116"/>
    </row>
    <row r="36" spans="1:9" s="24" customFormat="1" ht="26.25">
      <c r="A36" s="8" t="s">
        <v>16</v>
      </c>
      <c r="B36" s="34">
        <v>90</v>
      </c>
      <c r="C36" s="9">
        <v>88</v>
      </c>
      <c r="D36" s="11">
        <f>C36-B36</f>
        <v>-2</v>
      </c>
      <c r="E36" s="10">
        <f>C36/B36</f>
        <v>0.9777777777777777</v>
      </c>
      <c r="F36" s="109"/>
      <c r="G36" s="112"/>
      <c r="H36" s="78"/>
      <c r="I36" s="116"/>
    </row>
    <row r="37" spans="1:9" s="24" customFormat="1" ht="26.25">
      <c r="A37" s="8" t="s">
        <v>17</v>
      </c>
      <c r="B37" s="9">
        <v>1400</v>
      </c>
      <c r="C37" s="9">
        <v>1314</v>
      </c>
      <c r="D37" s="11">
        <f>C37-B37</f>
        <v>-86</v>
      </c>
      <c r="E37" s="10">
        <f>C37/B37</f>
        <v>0.9385714285714286</v>
      </c>
      <c r="F37" s="109"/>
      <c r="G37" s="113"/>
      <c r="H37" s="115"/>
      <c r="I37" s="116"/>
    </row>
    <row r="38" spans="1:9" s="24" customFormat="1" ht="19.5" customHeight="1">
      <c r="A38" s="8" t="s">
        <v>18</v>
      </c>
      <c r="B38" s="9">
        <v>250</v>
      </c>
      <c r="C38" s="9">
        <v>400</v>
      </c>
      <c r="D38" s="11">
        <f>C38-B38</f>
        <v>150</v>
      </c>
      <c r="E38" s="10">
        <f>C38/B38</f>
        <v>1.6</v>
      </c>
      <c r="F38" s="110"/>
      <c r="G38" s="114"/>
      <c r="H38" s="107"/>
      <c r="I38" s="117"/>
    </row>
    <row r="39" spans="1:9" s="25" customFormat="1" ht="33" customHeight="1">
      <c r="A39" s="70" t="s">
        <v>68</v>
      </c>
      <c r="B39" s="73"/>
      <c r="C39" s="73"/>
      <c r="D39" s="74"/>
      <c r="E39" s="12">
        <f>SUM(E34:E38)/5</f>
        <v>1.0232698412698413</v>
      </c>
      <c r="F39" s="40"/>
      <c r="G39" s="40"/>
      <c r="H39" s="12"/>
      <c r="I39" s="12"/>
    </row>
    <row r="40" spans="1:9" s="25" customFormat="1" ht="33" customHeight="1">
      <c r="A40" s="70" t="s">
        <v>69</v>
      </c>
      <c r="B40" s="71"/>
      <c r="C40" s="71"/>
      <c r="D40" s="72"/>
      <c r="E40" s="12"/>
      <c r="F40" s="40">
        <f>F34</f>
        <v>35031137.33</v>
      </c>
      <c r="G40" s="40"/>
      <c r="H40" s="12">
        <f>G34/F34</f>
        <v>0.9580772363693053</v>
      </c>
      <c r="I40" s="12"/>
    </row>
    <row r="41" spans="1:9" s="25" customFormat="1" ht="33" customHeight="1">
      <c r="A41" s="68" t="s">
        <v>70</v>
      </c>
      <c r="B41" s="69"/>
      <c r="C41" s="69"/>
      <c r="D41" s="69"/>
      <c r="E41" s="12"/>
      <c r="F41" s="40"/>
      <c r="G41" s="40"/>
      <c r="H41" s="12"/>
      <c r="I41" s="12">
        <f>E39/H40</f>
        <v>1.0680452498251471</v>
      </c>
    </row>
    <row r="42" spans="1:9" s="24" customFormat="1" ht="32.25" customHeight="1">
      <c r="A42" s="68" t="s">
        <v>55</v>
      </c>
      <c r="B42" s="69"/>
      <c r="C42" s="69"/>
      <c r="D42" s="69"/>
      <c r="E42" s="13"/>
      <c r="F42" s="14">
        <f>F34/F104</f>
        <v>0.4981395378842537</v>
      </c>
      <c r="G42" s="14">
        <f>G34/G104</f>
        <v>0.5559913516525228</v>
      </c>
      <c r="H42" s="13"/>
      <c r="I42" s="13"/>
    </row>
    <row r="43" spans="1:9" s="24" customFormat="1" ht="21" customHeight="1">
      <c r="A43" s="77" t="s">
        <v>30</v>
      </c>
      <c r="B43" s="77"/>
      <c r="C43" s="77"/>
      <c r="D43" s="77"/>
      <c r="E43" s="77"/>
      <c r="F43" s="77"/>
      <c r="G43" s="77"/>
      <c r="H43" s="77"/>
      <c r="I43" s="77"/>
    </row>
    <row r="44" spans="1:9" s="26" customFormat="1" ht="25.5">
      <c r="A44" s="15" t="s">
        <v>19</v>
      </c>
      <c r="B44" s="5">
        <v>1</v>
      </c>
      <c r="C44" s="5">
        <v>6</v>
      </c>
      <c r="D44" s="5">
        <f>C44-B44</f>
        <v>5</v>
      </c>
      <c r="E44" s="10">
        <f>C44/B44</f>
        <v>6</v>
      </c>
      <c r="F44" s="105">
        <v>70974</v>
      </c>
      <c r="G44" s="105">
        <v>70974</v>
      </c>
      <c r="H44" s="75">
        <f>G44/F44</f>
        <v>1</v>
      </c>
      <c r="I44" s="75">
        <f>E46/H44</f>
        <v>3.4310344827586206</v>
      </c>
    </row>
    <row r="45" spans="1:9" s="26" customFormat="1" ht="25.5">
      <c r="A45" s="15" t="s">
        <v>20</v>
      </c>
      <c r="B45" s="5">
        <v>29</v>
      </c>
      <c r="C45" s="5">
        <v>25</v>
      </c>
      <c r="D45" s="5">
        <f>C45-B45</f>
        <v>-4</v>
      </c>
      <c r="E45" s="10">
        <f>C45/B45</f>
        <v>0.8620689655172413</v>
      </c>
      <c r="F45" s="106"/>
      <c r="G45" s="106"/>
      <c r="H45" s="76"/>
      <c r="I45" s="107"/>
    </row>
    <row r="46" spans="1:9" ht="33" customHeight="1">
      <c r="A46" s="70" t="s">
        <v>71</v>
      </c>
      <c r="B46" s="73"/>
      <c r="C46" s="73"/>
      <c r="D46" s="74"/>
      <c r="E46" s="12">
        <f>(E44+E45)/2</f>
        <v>3.4310344827586206</v>
      </c>
      <c r="F46" s="49"/>
      <c r="G46" s="49"/>
      <c r="H46" s="12"/>
      <c r="I46" s="12"/>
    </row>
    <row r="47" spans="1:9" ht="33" customHeight="1">
      <c r="A47" s="70" t="s">
        <v>72</v>
      </c>
      <c r="B47" s="71"/>
      <c r="C47" s="71"/>
      <c r="D47" s="72"/>
      <c r="E47" s="12"/>
      <c r="F47" s="49"/>
      <c r="G47" s="49"/>
      <c r="H47" s="12">
        <f>G44/F44</f>
        <v>1</v>
      </c>
      <c r="I47" s="12"/>
    </row>
    <row r="48" spans="1:9" ht="33" customHeight="1">
      <c r="A48" s="68" t="s">
        <v>73</v>
      </c>
      <c r="B48" s="69"/>
      <c r="C48" s="69"/>
      <c r="D48" s="69"/>
      <c r="E48" s="12"/>
      <c r="F48" s="49"/>
      <c r="G48" s="49"/>
      <c r="H48" s="12"/>
      <c r="I48" s="12">
        <f>E46/H47</f>
        <v>3.4310344827586206</v>
      </c>
    </row>
    <row r="49" spans="1:9" ht="30" customHeight="1">
      <c r="A49" s="68" t="s">
        <v>50</v>
      </c>
      <c r="B49" s="69"/>
      <c r="C49" s="69"/>
      <c r="D49" s="69"/>
      <c r="E49" s="13"/>
      <c r="F49" s="17">
        <f>F44/F104</f>
        <v>0.0010092437259100837</v>
      </c>
      <c r="G49" s="17">
        <f>G44/G104</f>
        <v>0.0011757434267109957</v>
      </c>
      <c r="H49" s="13"/>
      <c r="I49" s="13"/>
    </row>
    <row r="50" spans="1:9" ht="21" customHeight="1">
      <c r="A50" s="81" t="s">
        <v>31</v>
      </c>
      <c r="B50" s="81"/>
      <c r="C50" s="81"/>
      <c r="D50" s="81"/>
      <c r="E50" s="81"/>
      <c r="F50" s="81"/>
      <c r="G50" s="81"/>
      <c r="H50" s="81"/>
      <c r="I50" s="81"/>
    </row>
    <row r="51" spans="1:9" ht="15">
      <c r="A51" s="18" t="s">
        <v>37</v>
      </c>
      <c r="B51" s="5">
        <v>24</v>
      </c>
      <c r="C51" s="5">
        <v>24</v>
      </c>
      <c r="D51" s="11">
        <f>C51-B51</f>
        <v>0</v>
      </c>
      <c r="E51" s="10">
        <f>C51/B51</f>
        <v>1</v>
      </c>
      <c r="F51" s="79">
        <v>502002.2</v>
      </c>
      <c r="G51" s="79">
        <v>497769.53</v>
      </c>
      <c r="H51" s="75">
        <f>G51/F51</f>
        <v>0.9915684234053158</v>
      </c>
      <c r="I51" s="75">
        <f>E53/H51</f>
        <v>1.0194652646821791</v>
      </c>
    </row>
    <row r="52" spans="1:9" ht="38.25">
      <c r="A52" s="27" t="s">
        <v>21</v>
      </c>
      <c r="B52" s="5">
        <v>46</v>
      </c>
      <c r="C52" s="5">
        <v>47</v>
      </c>
      <c r="D52" s="11">
        <f>C52-B52</f>
        <v>1</v>
      </c>
      <c r="E52" s="10">
        <f>C52/B52</f>
        <v>1.0217391304347827</v>
      </c>
      <c r="F52" s="80"/>
      <c r="G52" s="80"/>
      <c r="H52" s="76"/>
      <c r="I52" s="76"/>
    </row>
    <row r="53" spans="1:9" ht="34.5" customHeight="1">
      <c r="A53" s="70" t="s">
        <v>74</v>
      </c>
      <c r="B53" s="73"/>
      <c r="C53" s="73"/>
      <c r="D53" s="74"/>
      <c r="E53" s="12">
        <f>(E51+E52)/2</f>
        <v>1.0108695652173914</v>
      </c>
      <c r="F53" s="46"/>
      <c r="G53" s="46"/>
      <c r="H53" s="12"/>
      <c r="I53" s="12"/>
    </row>
    <row r="54" spans="1:9" ht="30" customHeight="1">
      <c r="A54" s="70" t="s">
        <v>75</v>
      </c>
      <c r="B54" s="71"/>
      <c r="C54" s="71"/>
      <c r="D54" s="72"/>
      <c r="E54" s="12"/>
      <c r="F54" s="46"/>
      <c r="G54" s="46"/>
      <c r="H54" s="12">
        <f>G51/F51</f>
        <v>0.9915684234053158</v>
      </c>
      <c r="I54" s="12"/>
    </row>
    <row r="55" spans="1:9" ht="29.25" customHeight="1">
      <c r="A55" s="68" t="s">
        <v>76</v>
      </c>
      <c r="B55" s="69"/>
      <c r="C55" s="69"/>
      <c r="D55" s="69"/>
      <c r="E55" s="12"/>
      <c r="F55" s="46"/>
      <c r="G55" s="46"/>
      <c r="H55" s="12"/>
      <c r="I55" s="12">
        <f>E53/H54</f>
        <v>1.0194652646821791</v>
      </c>
    </row>
    <row r="56" spans="1:9" ht="27.75" customHeight="1">
      <c r="A56" s="68" t="s">
        <v>77</v>
      </c>
      <c r="B56" s="69"/>
      <c r="C56" s="69"/>
      <c r="D56" s="69"/>
      <c r="E56" s="20"/>
      <c r="F56" s="12">
        <f>F51/F104</f>
        <v>0.007138424926635937</v>
      </c>
      <c r="G56" s="12">
        <f>G51/G104</f>
        <v>0.008245966873989374</v>
      </c>
      <c r="H56" s="20"/>
      <c r="I56" s="20"/>
    </row>
    <row r="57" spans="1:9" ht="22.5" customHeight="1">
      <c r="A57" s="101" t="s">
        <v>32</v>
      </c>
      <c r="B57" s="102"/>
      <c r="C57" s="102"/>
      <c r="D57" s="102"/>
      <c r="E57" s="102"/>
      <c r="F57" s="102"/>
      <c r="G57" s="102"/>
      <c r="H57" s="102"/>
      <c r="I57" s="102"/>
    </row>
    <row r="58" spans="1:9" ht="51">
      <c r="A58" s="31" t="s">
        <v>41</v>
      </c>
      <c r="B58" s="21">
        <v>0</v>
      </c>
      <c r="C58" s="21">
        <v>0</v>
      </c>
      <c r="D58" s="5">
        <f>C58-B58</f>
        <v>0</v>
      </c>
      <c r="E58" s="10">
        <v>0</v>
      </c>
      <c r="F58" s="79">
        <v>0</v>
      </c>
      <c r="G58" s="79">
        <v>0</v>
      </c>
      <c r="H58" s="75">
        <v>0</v>
      </c>
      <c r="I58" s="103">
        <v>0</v>
      </c>
    </row>
    <row r="59" spans="1:9" ht="51">
      <c r="A59" s="37" t="s">
        <v>38</v>
      </c>
      <c r="B59" s="21">
        <v>0</v>
      </c>
      <c r="C59" s="21">
        <v>0</v>
      </c>
      <c r="D59" s="5">
        <v>0</v>
      </c>
      <c r="E59" s="10">
        <v>0</v>
      </c>
      <c r="F59" s="80"/>
      <c r="G59" s="80"/>
      <c r="H59" s="76"/>
      <c r="I59" s="104"/>
    </row>
    <row r="60" spans="1:9" ht="27.75" customHeight="1">
      <c r="A60" s="70" t="s">
        <v>78</v>
      </c>
      <c r="B60" s="73"/>
      <c r="C60" s="73"/>
      <c r="D60" s="74"/>
      <c r="E60" s="12">
        <f>(E59+E58)/2</f>
        <v>0</v>
      </c>
      <c r="F60" s="46"/>
      <c r="G60" s="46"/>
      <c r="H60" s="12"/>
      <c r="I60" s="12"/>
    </row>
    <row r="61" spans="1:9" ht="27.75" customHeight="1">
      <c r="A61" s="70" t="s">
        <v>79</v>
      </c>
      <c r="B61" s="71"/>
      <c r="C61" s="71"/>
      <c r="D61" s="72"/>
      <c r="E61" s="12"/>
      <c r="F61" s="46"/>
      <c r="G61" s="46"/>
      <c r="H61" s="12">
        <v>0</v>
      </c>
      <c r="I61" s="12"/>
    </row>
    <row r="62" spans="1:9" ht="27.75" customHeight="1">
      <c r="A62" s="68" t="s">
        <v>80</v>
      </c>
      <c r="B62" s="69"/>
      <c r="C62" s="69"/>
      <c r="D62" s="69"/>
      <c r="E62" s="12"/>
      <c r="F62" s="46"/>
      <c r="G62" s="46"/>
      <c r="H62" s="12"/>
      <c r="I62" s="12">
        <v>0</v>
      </c>
    </row>
    <row r="63" spans="1:9" ht="28.5" customHeight="1">
      <c r="A63" s="68" t="s">
        <v>51</v>
      </c>
      <c r="B63" s="69"/>
      <c r="C63" s="69"/>
      <c r="D63" s="69"/>
      <c r="E63" s="20"/>
      <c r="F63" s="12">
        <f>F58/F104</f>
        <v>0</v>
      </c>
      <c r="G63" s="12">
        <f>G58/G104</f>
        <v>0</v>
      </c>
      <c r="H63" s="20"/>
      <c r="I63" s="20"/>
    </row>
    <row r="64" spans="1:9" ht="28.5" customHeight="1">
      <c r="A64" s="87" t="s">
        <v>46</v>
      </c>
      <c r="B64" s="90"/>
      <c r="C64" s="90"/>
      <c r="D64" s="90"/>
      <c r="E64" s="90"/>
      <c r="F64" s="90"/>
      <c r="G64" s="90"/>
      <c r="H64" s="90"/>
      <c r="I64" s="91"/>
    </row>
    <row r="65" spans="1:9" ht="21" customHeight="1">
      <c r="A65" s="77" t="s">
        <v>33</v>
      </c>
      <c r="B65" s="77"/>
      <c r="C65" s="77"/>
      <c r="D65" s="77"/>
      <c r="E65" s="77"/>
      <c r="F65" s="77"/>
      <c r="G65" s="77"/>
      <c r="H65" s="77"/>
      <c r="I65" s="77"/>
    </row>
    <row r="66" spans="1:9" ht="38.25">
      <c r="A66" s="33" t="s">
        <v>29</v>
      </c>
      <c r="B66" s="21">
        <v>17</v>
      </c>
      <c r="C66" s="21">
        <v>17</v>
      </c>
      <c r="D66" s="5">
        <f>C66-B66</f>
        <v>0</v>
      </c>
      <c r="E66" s="10">
        <f>C66/B66</f>
        <v>1</v>
      </c>
      <c r="F66" s="79">
        <v>1245585.48</v>
      </c>
      <c r="G66" s="79">
        <v>1244985.48</v>
      </c>
      <c r="H66" s="75">
        <f>G66/F66</f>
        <v>0.9995182988163928</v>
      </c>
      <c r="I66" s="75">
        <f>E68/H66</f>
        <v>1.0180342479513138</v>
      </c>
    </row>
    <row r="67" spans="1:9" ht="38.25">
      <c r="A67" s="33" t="s">
        <v>39</v>
      </c>
      <c r="B67" s="21">
        <v>8550</v>
      </c>
      <c r="C67" s="21">
        <v>8850</v>
      </c>
      <c r="D67" s="5">
        <f>C67-B67</f>
        <v>300</v>
      </c>
      <c r="E67" s="10">
        <f>C67/B67</f>
        <v>1.0350877192982457</v>
      </c>
      <c r="F67" s="80"/>
      <c r="G67" s="80"/>
      <c r="H67" s="76"/>
      <c r="I67" s="76"/>
    </row>
    <row r="68" spans="1:9" ht="32.25" customHeight="1">
      <c r="A68" s="70" t="s">
        <v>81</v>
      </c>
      <c r="B68" s="73"/>
      <c r="C68" s="73"/>
      <c r="D68" s="74"/>
      <c r="E68" s="12">
        <f>(E66+E67)/2</f>
        <v>1.0175438596491229</v>
      </c>
      <c r="F68" s="49"/>
      <c r="G68" s="49"/>
      <c r="H68" s="12"/>
      <c r="I68" s="12"/>
    </row>
    <row r="69" spans="1:9" ht="30" customHeight="1">
      <c r="A69" s="70" t="s">
        <v>82</v>
      </c>
      <c r="B69" s="71"/>
      <c r="C69" s="71"/>
      <c r="D69" s="72"/>
      <c r="E69" s="12"/>
      <c r="F69" s="46"/>
      <c r="G69" s="46"/>
      <c r="H69" s="12">
        <f>G66/F66</f>
        <v>0.9995182988163928</v>
      </c>
      <c r="I69" s="12"/>
    </row>
    <row r="70" spans="1:9" ht="28.5" customHeight="1">
      <c r="A70" s="68" t="s">
        <v>83</v>
      </c>
      <c r="B70" s="69"/>
      <c r="C70" s="69"/>
      <c r="D70" s="69"/>
      <c r="E70" s="12"/>
      <c r="F70" s="49"/>
      <c r="G70" s="49"/>
      <c r="H70" s="12"/>
      <c r="I70" s="12">
        <f>E68/H69</f>
        <v>1.0180342479513138</v>
      </c>
    </row>
    <row r="71" spans="1:9" ht="28.5" customHeight="1">
      <c r="A71" s="68" t="s">
        <v>84</v>
      </c>
      <c r="B71" s="69"/>
      <c r="C71" s="69"/>
      <c r="D71" s="69"/>
      <c r="E71" s="13"/>
      <c r="F71" s="17">
        <f>F66/F104</f>
        <v>0.017712110502081043</v>
      </c>
      <c r="G71" s="17">
        <f>G66/G104</f>
        <v>0.0206242214678704</v>
      </c>
      <c r="H71" s="13"/>
      <c r="I71" s="13"/>
    </row>
    <row r="72" spans="1:9" ht="19.5" customHeight="1">
      <c r="A72" s="92" t="s">
        <v>48</v>
      </c>
      <c r="B72" s="93"/>
      <c r="C72" s="93"/>
      <c r="D72" s="93"/>
      <c r="E72" s="93"/>
      <c r="F72" s="93"/>
      <c r="G72" s="93"/>
      <c r="H72" s="93"/>
      <c r="I72" s="94"/>
    </row>
    <row r="73" spans="1:9" ht="24" customHeight="1">
      <c r="A73" s="81" t="s">
        <v>34</v>
      </c>
      <c r="B73" s="81"/>
      <c r="C73" s="81"/>
      <c r="D73" s="81"/>
      <c r="E73" s="81"/>
      <c r="F73" s="81"/>
      <c r="G73" s="81"/>
      <c r="H73" s="81"/>
      <c r="I73" s="81"/>
    </row>
    <row r="74" spans="1:9" ht="38.25">
      <c r="A74" s="33" t="s">
        <v>29</v>
      </c>
      <c r="B74" s="21">
        <v>20</v>
      </c>
      <c r="C74" s="21">
        <v>16</v>
      </c>
      <c r="D74" s="11">
        <f>C74-B74</f>
        <v>-4</v>
      </c>
      <c r="E74" s="10">
        <f>C74/B74</f>
        <v>0.8</v>
      </c>
      <c r="F74" s="79">
        <v>445490</v>
      </c>
      <c r="G74" s="79">
        <v>290960.2</v>
      </c>
      <c r="H74" s="75">
        <f>G74/F74</f>
        <v>0.6531239758468204</v>
      </c>
      <c r="I74" s="75">
        <f>E76/H74</f>
        <v>1.245840365717326</v>
      </c>
    </row>
    <row r="75" spans="1:9" ht="39">
      <c r="A75" s="32" t="s">
        <v>39</v>
      </c>
      <c r="B75" s="21">
        <v>1315</v>
      </c>
      <c r="C75" s="21">
        <v>1088</v>
      </c>
      <c r="D75" s="11">
        <f>C75-B75</f>
        <v>-227</v>
      </c>
      <c r="E75" s="10">
        <f>C75/B75</f>
        <v>0.8273764258555133</v>
      </c>
      <c r="F75" s="80"/>
      <c r="G75" s="80"/>
      <c r="H75" s="76"/>
      <c r="I75" s="76"/>
    </row>
    <row r="76" spans="1:9" ht="33.75" customHeight="1">
      <c r="A76" s="70" t="s">
        <v>85</v>
      </c>
      <c r="B76" s="73"/>
      <c r="C76" s="73"/>
      <c r="D76" s="74"/>
      <c r="E76" s="12">
        <f>(E74+E75)/2</f>
        <v>0.8136882129277567</v>
      </c>
      <c r="F76" s="46"/>
      <c r="G76" s="46"/>
      <c r="H76" s="12"/>
      <c r="I76" s="12"/>
    </row>
    <row r="77" spans="1:9" ht="33.75" customHeight="1">
      <c r="A77" s="70" t="s">
        <v>86</v>
      </c>
      <c r="B77" s="71"/>
      <c r="C77" s="71"/>
      <c r="D77" s="72"/>
      <c r="E77" s="12"/>
      <c r="F77" s="46"/>
      <c r="G77" s="46"/>
      <c r="H77" s="12">
        <f>G74/F74</f>
        <v>0.6531239758468204</v>
      </c>
      <c r="I77" s="12"/>
    </row>
    <row r="78" spans="1:9" ht="33.75" customHeight="1">
      <c r="A78" s="68" t="s">
        <v>87</v>
      </c>
      <c r="B78" s="69"/>
      <c r="C78" s="69"/>
      <c r="D78" s="69"/>
      <c r="E78" s="12"/>
      <c r="F78" s="46"/>
      <c r="G78" s="46"/>
      <c r="H78" s="12"/>
      <c r="I78" s="12">
        <f>E76/H77</f>
        <v>1.245840365717326</v>
      </c>
    </row>
    <row r="79" spans="1:9" ht="29.25" customHeight="1">
      <c r="A79" s="68" t="s">
        <v>52</v>
      </c>
      <c r="B79" s="69"/>
      <c r="C79" s="69"/>
      <c r="D79" s="69"/>
      <c r="E79" s="20"/>
      <c r="F79" s="12">
        <f>F74/F104</f>
        <v>0.006334826661251771</v>
      </c>
      <c r="G79" s="12">
        <f>G74/G104</f>
        <v>0.004819998063861649</v>
      </c>
      <c r="H79" s="20"/>
      <c r="I79" s="20"/>
    </row>
    <row r="80" spans="1:9" ht="29.25" customHeight="1">
      <c r="A80" s="87" t="s">
        <v>47</v>
      </c>
      <c r="B80" s="88"/>
      <c r="C80" s="88"/>
      <c r="D80" s="88"/>
      <c r="E80" s="88"/>
      <c r="F80" s="88"/>
      <c r="G80" s="88"/>
      <c r="H80" s="88"/>
      <c r="I80" s="89"/>
    </row>
    <row r="81" spans="1:9" ht="25.5" customHeight="1">
      <c r="A81" s="81" t="s">
        <v>35</v>
      </c>
      <c r="B81" s="81"/>
      <c r="C81" s="81"/>
      <c r="D81" s="81"/>
      <c r="E81" s="81"/>
      <c r="F81" s="81"/>
      <c r="G81" s="81"/>
      <c r="H81" s="81"/>
      <c r="I81" s="81"/>
    </row>
    <row r="82" spans="1:9" ht="38.25">
      <c r="A82" s="33" t="s">
        <v>29</v>
      </c>
      <c r="B82" s="21">
        <v>4</v>
      </c>
      <c r="C82" s="21">
        <v>4</v>
      </c>
      <c r="D82" s="11">
        <f>C82-B82</f>
        <v>0</v>
      </c>
      <c r="E82" s="10">
        <f>C82/B82</f>
        <v>1</v>
      </c>
      <c r="F82" s="79">
        <v>166200</v>
      </c>
      <c r="G82" s="79">
        <v>166200</v>
      </c>
      <c r="H82" s="75">
        <f>G82/F82</f>
        <v>1</v>
      </c>
      <c r="I82" s="75">
        <f>E84/H82</f>
        <v>1</v>
      </c>
    </row>
    <row r="83" spans="1:9" ht="38.25">
      <c r="A83" s="33" t="s">
        <v>40</v>
      </c>
      <c r="B83" s="21">
        <v>1200</v>
      </c>
      <c r="C83" s="21">
        <v>1200</v>
      </c>
      <c r="D83" s="11">
        <f>C83-B83</f>
        <v>0</v>
      </c>
      <c r="E83" s="10">
        <f>C83/B83</f>
        <v>1</v>
      </c>
      <c r="F83" s="80"/>
      <c r="G83" s="80"/>
      <c r="H83" s="76"/>
      <c r="I83" s="76"/>
    </row>
    <row r="84" spans="1:9" ht="32.25" customHeight="1">
      <c r="A84" s="70" t="s">
        <v>88</v>
      </c>
      <c r="B84" s="73"/>
      <c r="C84" s="73"/>
      <c r="D84" s="74"/>
      <c r="E84" s="12">
        <f>(E82+E83)/2</f>
        <v>1</v>
      </c>
      <c r="F84" s="46"/>
      <c r="G84" s="46"/>
      <c r="H84" s="12"/>
      <c r="I84" s="12"/>
    </row>
    <row r="85" spans="1:9" ht="32.25" customHeight="1">
      <c r="A85" s="70" t="s">
        <v>89</v>
      </c>
      <c r="B85" s="71"/>
      <c r="C85" s="71"/>
      <c r="D85" s="72"/>
      <c r="E85" s="12"/>
      <c r="F85" s="46"/>
      <c r="G85" s="46"/>
      <c r="H85" s="12">
        <f>G82/F82</f>
        <v>1</v>
      </c>
      <c r="I85" s="12"/>
    </row>
    <row r="86" spans="1:9" ht="32.25" customHeight="1">
      <c r="A86" s="68" t="s">
        <v>90</v>
      </c>
      <c r="B86" s="69"/>
      <c r="C86" s="69"/>
      <c r="D86" s="69"/>
      <c r="E86" s="12"/>
      <c r="F86" s="46"/>
      <c r="G86" s="46"/>
      <c r="H86" s="12"/>
      <c r="I86" s="12">
        <f>E84/H85</f>
        <v>1</v>
      </c>
    </row>
    <row r="87" spans="1:9" ht="30" customHeight="1">
      <c r="A87" s="68" t="s">
        <v>53</v>
      </c>
      <c r="B87" s="69"/>
      <c r="C87" s="69"/>
      <c r="D87" s="69"/>
      <c r="E87" s="20"/>
      <c r="F87" s="12">
        <f>F82/F104</f>
        <v>0.0023633486522706333</v>
      </c>
      <c r="G87" s="12">
        <f>G82/G104</f>
        <v>0.0027532414337555653</v>
      </c>
      <c r="H87" s="20"/>
      <c r="I87" s="20"/>
    </row>
    <row r="88" spans="1:9" ht="25.5" customHeight="1">
      <c r="A88" s="81" t="s">
        <v>36</v>
      </c>
      <c r="B88" s="81"/>
      <c r="C88" s="81"/>
      <c r="D88" s="81"/>
      <c r="E88" s="81"/>
      <c r="F88" s="81"/>
      <c r="G88" s="81"/>
      <c r="H88" s="81"/>
      <c r="I88" s="81"/>
    </row>
    <row r="89" spans="1:9" ht="38.25">
      <c r="A89" s="33" t="s">
        <v>29</v>
      </c>
      <c r="B89" s="21">
        <v>3</v>
      </c>
      <c r="C89" s="21">
        <v>3</v>
      </c>
      <c r="D89" s="11">
        <f>C89-B89</f>
        <v>0</v>
      </c>
      <c r="E89" s="10">
        <f>C89/B89</f>
        <v>1</v>
      </c>
      <c r="F89" s="82">
        <v>87300</v>
      </c>
      <c r="G89" s="82">
        <v>87300</v>
      </c>
      <c r="H89" s="75">
        <f>G89/F89</f>
        <v>1</v>
      </c>
      <c r="I89" s="75">
        <f>E91/H89</f>
        <v>1</v>
      </c>
    </row>
    <row r="90" spans="1:9" ht="38.25">
      <c r="A90" s="33" t="s">
        <v>40</v>
      </c>
      <c r="B90" s="21">
        <v>650</v>
      </c>
      <c r="C90" s="21">
        <v>650</v>
      </c>
      <c r="D90" s="11">
        <f>C90-B90</f>
        <v>0</v>
      </c>
      <c r="E90" s="10">
        <f>C90/B90</f>
        <v>1</v>
      </c>
      <c r="F90" s="83"/>
      <c r="G90" s="83"/>
      <c r="H90" s="76"/>
      <c r="I90" s="76"/>
    </row>
    <row r="91" spans="1:9" ht="31.5" customHeight="1">
      <c r="A91" s="70" t="s">
        <v>91</v>
      </c>
      <c r="B91" s="73"/>
      <c r="C91" s="73"/>
      <c r="D91" s="74"/>
      <c r="E91" s="12">
        <f>(E89+E90)/2</f>
        <v>1</v>
      </c>
      <c r="F91" s="46"/>
      <c r="G91" s="46"/>
      <c r="H91" s="12"/>
      <c r="I91" s="12"/>
    </row>
    <row r="92" spans="1:9" ht="31.5" customHeight="1">
      <c r="A92" s="70" t="s">
        <v>92</v>
      </c>
      <c r="B92" s="71"/>
      <c r="C92" s="71"/>
      <c r="D92" s="72"/>
      <c r="E92" s="12"/>
      <c r="F92" s="46"/>
      <c r="G92" s="46"/>
      <c r="H92" s="12">
        <f>G89/F89</f>
        <v>1</v>
      </c>
      <c r="I92" s="12"/>
    </row>
    <row r="93" spans="1:9" ht="31.5" customHeight="1">
      <c r="A93" s="68" t="s">
        <v>93</v>
      </c>
      <c r="B93" s="69"/>
      <c r="C93" s="69"/>
      <c r="D93" s="69"/>
      <c r="E93" s="12"/>
      <c r="F93" s="46"/>
      <c r="G93" s="46"/>
      <c r="H93" s="12"/>
      <c r="I93" s="12">
        <f>E91/H92</f>
        <v>1</v>
      </c>
    </row>
    <row r="94" spans="1:9" ht="30.75" customHeight="1">
      <c r="A94" s="68" t="s">
        <v>54</v>
      </c>
      <c r="B94" s="69"/>
      <c r="C94" s="69"/>
      <c r="D94" s="69"/>
      <c r="E94" s="20"/>
      <c r="F94" s="12">
        <f>F89/F104</f>
        <v>0.00124139793828656</v>
      </c>
      <c r="G94" s="12">
        <f>G89/G104</f>
        <v>0.0014461972152037357</v>
      </c>
      <c r="H94" s="20"/>
      <c r="I94" s="20"/>
    </row>
    <row r="95" spans="1:9" ht="29.25" customHeight="1">
      <c r="A95" s="87" t="s">
        <v>103</v>
      </c>
      <c r="B95" s="88"/>
      <c r="C95" s="88"/>
      <c r="D95" s="88"/>
      <c r="E95" s="88"/>
      <c r="F95" s="88"/>
      <c r="G95" s="88"/>
      <c r="H95" s="88"/>
      <c r="I95" s="89"/>
    </row>
    <row r="96" spans="1:9" ht="25.5" customHeight="1">
      <c r="A96" s="81" t="s">
        <v>104</v>
      </c>
      <c r="B96" s="81"/>
      <c r="C96" s="81"/>
      <c r="D96" s="81"/>
      <c r="E96" s="81"/>
      <c r="F96" s="81"/>
      <c r="G96" s="81"/>
      <c r="H96" s="81"/>
      <c r="I96" s="81"/>
    </row>
    <row r="97" spans="1:9" ht="25.5" customHeight="1">
      <c r="A97" s="60" t="s">
        <v>105</v>
      </c>
      <c r="B97" s="5">
        <v>8</v>
      </c>
      <c r="C97" s="5">
        <v>8</v>
      </c>
      <c r="D97" s="11">
        <f>C97-B97</f>
        <v>0</v>
      </c>
      <c r="E97" s="10">
        <f>C97/B97</f>
        <v>1</v>
      </c>
      <c r="F97" s="82">
        <v>69497.6</v>
      </c>
      <c r="G97" s="82">
        <v>69497.6</v>
      </c>
      <c r="H97" s="75">
        <f>G97/F97</f>
        <v>1</v>
      </c>
      <c r="I97" s="75">
        <f>E100/H97</f>
        <v>1</v>
      </c>
    </row>
    <row r="98" spans="1:9" ht="25.5" customHeight="1">
      <c r="A98" s="61" t="s">
        <v>106</v>
      </c>
      <c r="B98" s="5">
        <v>3</v>
      </c>
      <c r="C98" s="5">
        <v>3</v>
      </c>
      <c r="D98" s="11">
        <f>C98-B98</f>
        <v>0</v>
      </c>
      <c r="E98" s="10">
        <f>C98/B98</f>
        <v>1</v>
      </c>
      <c r="F98" s="100"/>
      <c r="G98" s="100"/>
      <c r="H98" s="78"/>
      <c r="I98" s="78"/>
    </row>
    <row r="99" spans="1:9" ht="25.5" customHeight="1">
      <c r="A99" s="62" t="s">
        <v>107</v>
      </c>
      <c r="B99" s="5">
        <v>50</v>
      </c>
      <c r="C99" s="5">
        <v>50</v>
      </c>
      <c r="D99" s="11">
        <f>C99-B99</f>
        <v>0</v>
      </c>
      <c r="E99" s="10">
        <f>C99/B99</f>
        <v>1</v>
      </c>
      <c r="F99" s="83"/>
      <c r="G99" s="83"/>
      <c r="H99" s="76"/>
      <c r="I99" s="76"/>
    </row>
    <row r="100" spans="1:9" ht="31.5" customHeight="1">
      <c r="A100" s="70" t="s">
        <v>109</v>
      </c>
      <c r="B100" s="73"/>
      <c r="C100" s="73"/>
      <c r="D100" s="74"/>
      <c r="E100" s="12">
        <f>(E98+E99)/2</f>
        <v>1</v>
      </c>
      <c r="F100" s="46"/>
      <c r="G100" s="46"/>
      <c r="H100" s="12"/>
      <c r="I100" s="12"/>
    </row>
    <row r="101" spans="1:9" ht="31.5" customHeight="1">
      <c r="A101" s="70" t="s">
        <v>110</v>
      </c>
      <c r="B101" s="71"/>
      <c r="C101" s="71"/>
      <c r="D101" s="72"/>
      <c r="E101" s="12"/>
      <c r="F101" s="46"/>
      <c r="G101" s="46"/>
      <c r="H101" s="12">
        <f>G97/F97</f>
        <v>1</v>
      </c>
      <c r="I101" s="12"/>
    </row>
    <row r="102" spans="1:9" ht="31.5" customHeight="1">
      <c r="A102" s="68" t="s">
        <v>111</v>
      </c>
      <c r="B102" s="69"/>
      <c r="C102" s="69"/>
      <c r="D102" s="69"/>
      <c r="E102" s="12"/>
      <c r="F102" s="46"/>
      <c r="G102" s="46"/>
      <c r="H102" s="12"/>
      <c r="I102" s="12">
        <f>E100/H101</f>
        <v>1</v>
      </c>
    </row>
    <row r="103" spans="1:9" ht="30.75" customHeight="1">
      <c r="A103" s="68" t="s">
        <v>112</v>
      </c>
      <c r="B103" s="69"/>
      <c r="C103" s="69"/>
      <c r="D103" s="69"/>
      <c r="E103" s="20"/>
      <c r="F103" s="12">
        <f>F97/F104</f>
        <v>0.0009882494542481563</v>
      </c>
      <c r="G103" s="12">
        <f>G97/G104</f>
        <v>0.00115128563096613</v>
      </c>
      <c r="H103" s="20"/>
      <c r="I103" s="20"/>
    </row>
    <row r="104" spans="1:9" ht="31.5" customHeight="1">
      <c r="A104" s="98" t="s">
        <v>101</v>
      </c>
      <c r="B104" s="99"/>
      <c r="C104" s="99"/>
      <c r="D104" s="99"/>
      <c r="E104" s="35">
        <f>(E16+E28+E39+E22+E46+E53+E60+E68+E76+E84+E91)/11</f>
        <v>1.0614741296592143</v>
      </c>
      <c r="F104" s="47">
        <f>F8+F21+F34+F44+F51+F58+F66+F74+F82+F89+F27+F97</f>
        <v>70323944.73</v>
      </c>
      <c r="G104" s="47">
        <f>G8+G21+G34+G44+G51+G58+G66+G74+G82+G89+G27+G97</f>
        <v>60365210.970000006</v>
      </c>
      <c r="H104" s="35">
        <f>G104/F104</f>
        <v>0.8583877255714919</v>
      </c>
      <c r="I104" s="35">
        <f>E104/H104</f>
        <v>1.2365905266789698</v>
      </c>
    </row>
    <row r="105" spans="1:9" ht="15">
      <c r="A105" s="95" t="s">
        <v>56</v>
      </c>
      <c r="B105" s="96"/>
      <c r="C105" s="96"/>
      <c r="D105" s="96"/>
      <c r="E105" s="97"/>
      <c r="F105" s="97"/>
      <c r="G105" s="35">
        <f>(G19*I18)+(G25*I24)+(G31*I30)+(G42*I41)+(G49*I48)+(G56*I55)+(G63*I62)+(G71*I70)+(G79*I78)+(G87*I86)+(G94*I93)+0.009</f>
        <v>1.2237964573528004</v>
      </c>
      <c r="H105" s="36"/>
      <c r="I105" s="36"/>
    </row>
    <row r="106" spans="1:9" ht="15">
      <c r="A106" s="63"/>
      <c r="B106" s="64"/>
      <c r="C106" s="64"/>
      <c r="D106" s="64"/>
      <c r="E106" s="65"/>
      <c r="F106" s="65"/>
      <c r="G106" s="66"/>
      <c r="H106" s="67"/>
      <c r="I106" s="67"/>
    </row>
    <row r="107" spans="1:9" ht="16.5">
      <c r="A107" s="50"/>
      <c r="B107" s="50"/>
      <c r="C107" s="50"/>
      <c r="D107" s="50"/>
      <c r="E107" s="50"/>
      <c r="F107" s="50"/>
      <c r="G107" s="50"/>
      <c r="H107" s="50"/>
      <c r="I107" s="51"/>
    </row>
    <row r="108" spans="1:9" ht="16.5">
      <c r="A108" s="50"/>
      <c r="B108" s="50"/>
      <c r="C108" s="50"/>
      <c r="D108" s="50"/>
      <c r="E108" s="50"/>
      <c r="F108" s="50"/>
      <c r="G108" s="50"/>
      <c r="H108" s="50"/>
      <c r="I108" s="51"/>
    </row>
    <row r="109" spans="1:9" ht="16.5">
      <c r="A109" s="4"/>
      <c r="B109" s="4"/>
      <c r="C109" s="4"/>
      <c r="D109" s="4"/>
      <c r="E109" s="4"/>
      <c r="F109" s="48"/>
      <c r="G109" s="48"/>
      <c r="H109" s="4"/>
      <c r="I109" s="3"/>
    </row>
    <row r="110" spans="1:9" ht="16.5">
      <c r="A110" s="4"/>
      <c r="B110" s="4"/>
      <c r="C110" s="4"/>
      <c r="D110" s="4"/>
      <c r="E110" s="4"/>
      <c r="F110" s="48"/>
      <c r="G110" s="48"/>
      <c r="H110" s="4"/>
      <c r="I110" s="3"/>
    </row>
    <row r="112" ht="15">
      <c r="A112" s="26"/>
    </row>
    <row r="113" ht="15">
      <c r="A113" s="26"/>
    </row>
  </sheetData>
  <sheetProtection/>
  <mergeCells count="116">
    <mergeCell ref="A100:D100"/>
    <mergeCell ref="A101:D101"/>
    <mergeCell ref="A102:D102"/>
    <mergeCell ref="A103:D103"/>
    <mergeCell ref="A16:D16"/>
    <mergeCell ref="A17:D17"/>
    <mergeCell ref="A22:D22"/>
    <mergeCell ref="A39:D39"/>
    <mergeCell ref="A25:D25"/>
    <mergeCell ref="A19:D19"/>
    <mergeCell ref="A1:I1"/>
    <mergeCell ref="A2:I2"/>
    <mergeCell ref="A3:A4"/>
    <mergeCell ref="B3:D3"/>
    <mergeCell ref="E3:E4"/>
    <mergeCell ref="F3:G3"/>
    <mergeCell ref="H3:H4"/>
    <mergeCell ref="I3:I4"/>
    <mergeCell ref="A23:D23"/>
    <mergeCell ref="A7:I7"/>
    <mergeCell ref="F8:F15"/>
    <mergeCell ref="G8:G15"/>
    <mergeCell ref="H8:H15"/>
    <mergeCell ref="I8:I15"/>
    <mergeCell ref="A18:D18"/>
    <mergeCell ref="A47:D47"/>
    <mergeCell ref="A20:I20"/>
    <mergeCell ref="F34:F38"/>
    <mergeCell ref="G34:G38"/>
    <mergeCell ref="H34:H38"/>
    <mergeCell ref="I34:I38"/>
    <mergeCell ref="A33:I33"/>
    <mergeCell ref="A26:I26"/>
    <mergeCell ref="A28:D28"/>
    <mergeCell ref="A31:D31"/>
    <mergeCell ref="A54:D54"/>
    <mergeCell ref="A46:D46"/>
    <mergeCell ref="A49:D49"/>
    <mergeCell ref="A50:I50"/>
    <mergeCell ref="A42:D42"/>
    <mergeCell ref="A43:I43"/>
    <mergeCell ref="F44:F45"/>
    <mergeCell ref="G44:G45"/>
    <mergeCell ref="H44:H45"/>
    <mergeCell ref="I44:I45"/>
    <mergeCell ref="A57:I57"/>
    <mergeCell ref="A60:D60"/>
    <mergeCell ref="F58:F59"/>
    <mergeCell ref="G58:G59"/>
    <mergeCell ref="H58:H59"/>
    <mergeCell ref="I58:I59"/>
    <mergeCell ref="F51:F52"/>
    <mergeCell ref="G51:G52"/>
    <mergeCell ref="H51:H52"/>
    <mergeCell ref="I51:I52"/>
    <mergeCell ref="A76:D76"/>
    <mergeCell ref="A79:D79"/>
    <mergeCell ref="I66:I67"/>
    <mergeCell ref="A63:D63"/>
    <mergeCell ref="A53:D53"/>
    <mergeCell ref="A56:D56"/>
    <mergeCell ref="G82:G83"/>
    <mergeCell ref="H82:H83"/>
    <mergeCell ref="I82:I83"/>
    <mergeCell ref="G89:G90"/>
    <mergeCell ref="H89:H90"/>
    <mergeCell ref="I89:I90"/>
    <mergeCell ref="A105:F105"/>
    <mergeCell ref="A91:D91"/>
    <mergeCell ref="A94:D94"/>
    <mergeCell ref="A104:D104"/>
    <mergeCell ref="A95:I95"/>
    <mergeCell ref="A96:I96"/>
    <mergeCell ref="F97:F99"/>
    <mergeCell ref="G97:G99"/>
    <mergeCell ref="I97:I99"/>
    <mergeCell ref="A92:D92"/>
    <mergeCell ref="A6:I6"/>
    <mergeCell ref="A32:I32"/>
    <mergeCell ref="A64:I64"/>
    <mergeCell ref="A80:I80"/>
    <mergeCell ref="A72:I72"/>
    <mergeCell ref="A73:I73"/>
    <mergeCell ref="F74:F75"/>
    <mergeCell ref="G74:G75"/>
    <mergeCell ref="H66:H67"/>
    <mergeCell ref="A40:D40"/>
    <mergeCell ref="H97:H99"/>
    <mergeCell ref="A85:D85"/>
    <mergeCell ref="F66:F67"/>
    <mergeCell ref="G66:G67"/>
    <mergeCell ref="A87:D87"/>
    <mergeCell ref="A88:I88"/>
    <mergeCell ref="F89:F90"/>
    <mergeCell ref="I74:I75"/>
    <mergeCell ref="A81:I81"/>
    <mergeCell ref="F82:F83"/>
    <mergeCell ref="A24:D24"/>
    <mergeCell ref="A29:D29"/>
    <mergeCell ref="A30:D30"/>
    <mergeCell ref="A70:D70"/>
    <mergeCell ref="H74:H75"/>
    <mergeCell ref="A71:D71"/>
    <mergeCell ref="A65:I65"/>
    <mergeCell ref="A55:D55"/>
    <mergeCell ref="A41:D41"/>
    <mergeCell ref="A48:D48"/>
    <mergeCell ref="A93:D93"/>
    <mergeCell ref="A61:D61"/>
    <mergeCell ref="A62:D62"/>
    <mergeCell ref="A69:D69"/>
    <mergeCell ref="A68:D68"/>
    <mergeCell ref="A77:D77"/>
    <mergeCell ref="A78:D78"/>
    <mergeCell ref="A84:D84"/>
    <mergeCell ref="A86:D86"/>
  </mergeCells>
  <printOptions/>
  <pageMargins left="0.15748031496062992" right="0.15748031496062992" top="0.35433070866141736" bottom="0.31496062992125984" header="0.15748031496062992" footer="0.15748031496062992"/>
  <pageSetup horizontalDpi="600" verticalDpi="600" orientation="landscape" paperSize="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Жулмашева</dc:creator>
  <cp:keywords/>
  <dc:description/>
  <cp:lastModifiedBy>МИКРЮКОВА Ольга Геннадьевна</cp:lastModifiedBy>
  <cp:lastPrinted>2018-04-29T09:06:28Z</cp:lastPrinted>
  <dcterms:created xsi:type="dcterms:W3CDTF">2017-02-27T04:13:18Z</dcterms:created>
  <dcterms:modified xsi:type="dcterms:W3CDTF">2018-06-04T08:22:53Z</dcterms:modified>
  <cp:category/>
  <cp:version/>
  <cp:contentType/>
  <cp:contentStatus/>
</cp:coreProperties>
</file>